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<sst xmlns="http://schemas.openxmlformats.org/spreadsheetml/2006/main" count="438" uniqueCount="149">
  <si>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</si>
  <si>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</si>
  <si>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</si>
  <si>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</si>
  <si>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</si>
  <si>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</si>
  <si>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</si>
  <si>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</si>
  <si>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</si>
  <si>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</si>
  <si>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</si>
  <si>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</si>
  <si>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</si>
  <si>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</si>
  <si>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</si>
  <si>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</si>
  <si>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</si>
  <si>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</si>
  <si>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</si>
  <si>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</si>
  <si>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</si>
  <si>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</si>
  <si>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</si>
  <si>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</si>
  <si>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</si>
  <si>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</si>
  <si>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</si>
  <si>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</si>
  <si>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</si>
  <si>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</si>
  <si>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</si>
  <si>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</si>
  <si>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</si>
  <si>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</si>
  <si>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</si>
  <si>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</si>
  <si>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</si>
  <si>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</si>
  <si>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</si>
  <si>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</si>
  <si>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</si>
  <si>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</si>
  <si>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</si>
  <si>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</si>
  <si>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</si>
  <si>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</si>
  <si>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</si>
  <si>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</si>
  <si>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</si>
  <si>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</si>
  <si>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</si>
  <si>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</si>
  <si>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</si>
  <si>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</si>
  <si>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</si>
  <si>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</si>
  <si>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</si>
  <si>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</si>
  <si>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</si>
  <si>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</si>
  <si>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</si>
  <si>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</si>
  <si>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</si>
  <si>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</si>
  <si>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</si>
  <si>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</si>
  <si>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</si>
  <si>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</si>
  <si>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</si>
  <si>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</si>
  <si>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</si>
  <si>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</si>
  <si>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</si>
  <si>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</si>
  <si>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</si>
  <si>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</si>
  <si>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</si>
  <si>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</si>
  <si>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</si>
  <si>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</si>
  <si>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</si>
  <si>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</si>
  <si>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</si>
  <si>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</si>
  <si>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</si>
  <si>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</si>
  <si>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</si>
  <si>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</si>
  <si>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</si>
  <si>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</si>
  <si>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</si>
  <si>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</si>
  <si>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</si>
  <si>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</si>
  <si>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</si>
  <si>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</si>
  <si>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</si>
  <si>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</si>
  <si>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</si>
  <si>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</si>
  <si>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</si>
  <si>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</si>
  <si>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</si>
  <si>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</si>
  <si>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</si>
  <si>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</si>
  <si>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</si>
  <si>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</si>
  <si>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</si>
  <si>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</si>
  <si>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</si>
  <si>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</si>
  <si>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</si>
  <si>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</si>
  <si>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</si>
  <si>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</si>
  <si>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</si>
  <si>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</si>
  <si>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</si>
  <si>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</si>
  <si>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</si>
  <si>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</si>
  <si>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</si>
  <si>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</si>
  <si>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</si>
  <si>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</si>
  <si>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</si>
  <si>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</si>
  <si>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</si>
  <si>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</si>
  <si>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</si>
  <si>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</si>
  <si>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</si>
  <si>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</si>
  <si>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</si>
  <si>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</si>
  <si>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</si>
  <si>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</si>
  <si>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</si>
  <si>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</si>
  <si>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</si>
  <si>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</si>
  <si>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</si>
  <si>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</si>
  <si>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</si>
  <si>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do Uchwały Senatu Uniwersytetu Medycznego</t>
  </si>
  <si>
    <t>Załącznik nr 5.2</t>
  </si>
  <si>
    <t>we Wrocławiu Nr 2280</t>
  </si>
  <si>
    <t>z dnia 24 lutego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</si>
</sst>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9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0" fillId="36" borderId="16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0" fontId="0" fillId="36" borderId="18" xfId="0" applyFill="1" applyBorder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0" fillId="36" borderId="0" xfId="0" applyFont="1" applyFill="1" applyAlignment="1">
      <alignment horizontal="center"/>
    </xf>
    <xf numFmtId="0" fontId="0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38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2" fillId="36" borderId="39" xfId="0" applyFont="1" applyFill="1" applyBorder="1" applyAlignment="1">
      <alignment horizontal="right" textRotation="90"/>
    </xf>
    <xf numFmtId="0" fontId="2" fillId="36" borderId="40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left" vertical="center"/>
    </xf>
    <xf numFmtId="0" fontId="2" fillId="36" borderId="42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 textRotation="90"/>
    </xf>
    <xf numFmtId="0" fontId="9" fillId="36" borderId="45" xfId="0" applyFont="1" applyFill="1" applyBorder="1" applyAlignment="1">
      <alignment horizontal="center" textRotation="90"/>
    </xf>
    <xf numFmtId="0" fontId="9" fillId="36" borderId="39" xfId="0" applyFont="1" applyFill="1" applyBorder="1" applyAlignment="1">
      <alignment horizontal="center" textRotation="90"/>
    </xf>
    <xf numFmtId="0" fontId="9" fillId="36" borderId="40" xfId="0" applyFont="1" applyFill="1" applyBorder="1" applyAlignment="1">
      <alignment horizontal="center" textRotation="90"/>
    </xf>
    <xf numFmtId="0" fontId="9" fillId="36" borderId="41" xfId="0" applyFont="1" applyFill="1" applyBorder="1" applyAlignment="1">
      <alignment horizontal="left" vertical="center"/>
    </xf>
    <xf numFmtId="0" fontId="9" fillId="36" borderId="46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6" borderId="37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57150</xdr:rowOff>
    </xdr:from>
    <xdr:to>
      <xdr:col>2</xdr:col>
      <xdr:colOff>2295525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tabSelected="1" zoomScale="70" zoomScaleNormal="70" zoomScaleSheetLayoutView="100" zoomScalePageLayoutView="70" workbookViewId="0" topLeftCell="A7">
      <selection activeCell="CK42" sqref="CK42:CL42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24"/>
      <c r="AK1" s="124"/>
      <c r="AL1" s="124"/>
      <c r="AN1" s="124"/>
    </row>
    <row r="2" spans="36:40" ht="15" customHeight="1">
      <c r="AJ2" s="143"/>
      <c r="AK2" s="144"/>
      <c r="AL2" s="144"/>
      <c r="AM2" s="144"/>
      <c r="AN2" s="144"/>
    </row>
    <row r="3" spans="36:40" ht="15" customHeight="1">
      <c r="AJ3" s="124"/>
      <c r="AK3" s="124"/>
      <c r="AL3" s="124"/>
      <c r="AN3" s="124"/>
    </row>
    <row r="4" spans="36:40" ht="15" customHeight="1">
      <c r="AJ4" s="143"/>
      <c r="AK4" s="144"/>
      <c r="AL4" s="144"/>
      <c r="AM4" s="144"/>
      <c r="AN4" s="144"/>
    </row>
    <row r="5" ht="15" customHeight="1"/>
    <row r="6" spans="1:41" s="32" customFormat="1" ht="15" customHeight="1">
      <c r="A6" s="149" t="s">
        <v>140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76</v>
      </c>
      <c r="U9" s="36"/>
      <c r="AI9" s="136" t="s">
        <v>146</v>
      </c>
      <c r="AM9" s="36"/>
    </row>
    <row r="10" spans="1:39" s="35" customFormat="1" ht="15" customHeight="1">
      <c r="A10" s="35" t="s">
        <v>32</v>
      </c>
      <c r="U10" s="36"/>
      <c r="AI10" s="136" t="s">
        <v>145</v>
      </c>
      <c r="AM10" s="36"/>
    </row>
    <row r="11" spans="1:39" s="35" customFormat="1" ht="15" customHeight="1">
      <c r="A11" s="35" t="s">
        <v>33</v>
      </c>
      <c r="U11" s="36"/>
      <c r="AI11" s="136" t="s">
        <v>147</v>
      </c>
      <c r="AM11" s="36"/>
    </row>
    <row r="12" spans="1:39" s="35" customFormat="1" ht="15" customHeight="1">
      <c r="A12" s="35" t="s">
        <v>35</v>
      </c>
      <c r="U12" s="36"/>
      <c r="AI12" s="137" t="s">
        <v>148</v>
      </c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39" t="s">
        <v>5</v>
      </c>
      <c r="B16" s="38"/>
      <c r="C16" s="141" t="s">
        <v>28</v>
      </c>
      <c r="D16" s="150" t="s">
        <v>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0" t="s">
        <v>9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45" t="s">
        <v>10</v>
      </c>
      <c r="AO16" s="147" t="s">
        <v>29</v>
      </c>
    </row>
    <row r="17" spans="1:41" ht="232.5">
      <c r="A17" s="140"/>
      <c r="B17" s="39" t="s">
        <v>27</v>
      </c>
      <c r="C17" s="14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6"/>
      <c r="AO17" s="148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52" t="s">
        <v>2</v>
      </c>
      <c r="B36" s="153"/>
      <c r="C36" s="153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26"/>
      <c r="O40" s="30" t="s">
        <v>3</v>
      </c>
      <c r="AF40" s="138"/>
      <c r="AG40" s="138"/>
      <c r="AH40" s="138"/>
      <c r="AI40" s="138"/>
      <c r="AJ40" s="138"/>
      <c r="AK40" s="138"/>
      <c r="AL40" s="138"/>
    </row>
    <row r="41" spans="3:38" ht="12.75">
      <c r="C41" s="60" t="s">
        <v>6</v>
      </c>
      <c r="M41" s="61"/>
      <c r="O41" s="125" t="s">
        <v>142</v>
      </c>
      <c r="P41" s="125"/>
      <c r="Q41" s="125"/>
      <c r="R41" s="125"/>
      <c r="S41" s="125"/>
      <c r="T41" s="125"/>
      <c r="U41" s="125"/>
      <c r="AF41" s="138" t="s">
        <v>4</v>
      </c>
      <c r="AG41" s="138"/>
      <c r="AH41" s="138"/>
      <c r="AI41" s="138"/>
      <c r="AJ41" s="138"/>
      <c r="AK41" s="138"/>
      <c r="AL41" s="138"/>
    </row>
  </sheetData>
  <sheetProtection/>
  <mergeCells count="12">
    <mergeCell ref="AO16:AO17"/>
    <mergeCell ref="A6:AO6"/>
    <mergeCell ref="V16:AM16"/>
    <mergeCell ref="D16:U16"/>
    <mergeCell ref="A36:C36"/>
    <mergeCell ref="AF40:AL40"/>
    <mergeCell ref="AF41:AL41"/>
    <mergeCell ref="A16:A17"/>
    <mergeCell ref="C16:C17"/>
    <mergeCell ref="AJ2:AN2"/>
    <mergeCell ref="AJ4:AN4"/>
    <mergeCell ref="AN16:AN17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0" zoomScaleNormal="70" zoomScalePageLayoutView="0" workbookViewId="0" topLeftCell="A13">
      <selection activeCell="C36" sqref="C36"/>
    </sheetView>
  </sheetViews>
  <sheetFormatPr defaultColWidth="8.710937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710937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24"/>
      <c r="AJ1" s="124"/>
      <c r="AK1" s="124"/>
      <c r="AL1" s="31"/>
      <c r="AM1" s="124"/>
      <c r="AN1" s="30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43"/>
      <c r="AJ2" s="144"/>
      <c r="AK2" s="144"/>
      <c r="AL2" s="144"/>
      <c r="AM2" s="144"/>
      <c r="AN2" s="30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24"/>
      <c r="AJ3" s="124"/>
      <c r="AK3" s="124"/>
      <c r="AL3" s="31"/>
      <c r="AM3" s="124"/>
      <c r="AN3" s="30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43"/>
      <c r="AJ4" s="144"/>
      <c r="AK4" s="144"/>
      <c r="AL4" s="144"/>
      <c r="AM4" s="144"/>
      <c r="AN4" s="30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9" t="s">
        <v>64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9" t="s">
        <v>31</v>
      </c>
      <c r="O7" s="149"/>
      <c r="P7" s="149"/>
      <c r="Q7" s="149"/>
      <c r="R7" s="149"/>
      <c r="S7" s="149"/>
      <c r="T7" s="149"/>
      <c r="U7" s="149"/>
      <c r="V7" s="149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63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68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66" t="s">
        <v>5</v>
      </c>
      <c r="B16" s="63"/>
      <c r="C16" s="154" t="s">
        <v>28</v>
      </c>
      <c r="D16" s="156" t="s">
        <v>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6" t="s">
        <v>9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9" t="s">
        <v>10</v>
      </c>
      <c r="AO16" s="161" t="s">
        <v>29</v>
      </c>
    </row>
    <row r="17" spans="1:41" ht="237" customHeight="1">
      <c r="A17" s="167"/>
      <c r="B17" s="64" t="s">
        <v>27</v>
      </c>
      <c r="C17" s="155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65</v>
      </c>
      <c r="L17" s="67" t="s">
        <v>66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67</v>
      </c>
      <c r="AD17" s="67" t="s">
        <v>66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60"/>
      <c r="AO17" s="162"/>
    </row>
    <row r="18" spans="1:41" ht="15" customHeight="1">
      <c r="A18" s="69">
        <v>1</v>
      </c>
      <c r="B18" s="70" t="s">
        <v>22</v>
      </c>
      <c r="C18" s="71" t="s">
        <v>59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0" ref="AJ18:AJ24">SUM(V18:AG18)</f>
        <v>35</v>
      </c>
      <c r="AK18" s="74">
        <f aca="true" t="shared" si="1" ref="AK18:AK24">SUM(V18:AI18)</f>
        <v>50</v>
      </c>
      <c r="AL18" s="75" t="s">
        <v>37</v>
      </c>
      <c r="AM18" s="76">
        <v>2</v>
      </c>
      <c r="AN18" s="76">
        <f aca="true" t="shared" si="2" ref="AN18:AN24">AK18+S18</f>
        <v>50</v>
      </c>
      <c r="AO18" s="78">
        <f aca="true" t="shared" si="3" ref="AO18:AO25">SUM(U18,AM18)</f>
        <v>2</v>
      </c>
    </row>
    <row r="19" spans="1:41" ht="15" customHeight="1">
      <c r="A19" s="69">
        <v>2</v>
      </c>
      <c r="B19" s="70" t="s">
        <v>22</v>
      </c>
      <c r="C19" s="130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0"/>
        <v>35</v>
      </c>
      <c r="AK19" s="74">
        <f t="shared" si="1"/>
        <v>60</v>
      </c>
      <c r="AL19" s="75" t="s">
        <v>39</v>
      </c>
      <c r="AM19" s="76">
        <v>2</v>
      </c>
      <c r="AN19" s="76">
        <f t="shared" si="2"/>
        <v>60</v>
      </c>
      <c r="AO19" s="78">
        <f t="shared" si="3"/>
        <v>2</v>
      </c>
    </row>
    <row r="20" spans="1:41" ht="15" customHeight="1">
      <c r="A20" s="69">
        <v>3</v>
      </c>
      <c r="B20" s="70" t="s">
        <v>22</v>
      </c>
      <c r="C20" s="71" t="s">
        <v>60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>D20+E20+F20+G20+H20+I20+J20+K20+L20+M20+O20</f>
        <v>125</v>
      </c>
      <c r="S20" s="74">
        <f>SUM(D20:Q20)</f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0"/>
        <v>80</v>
      </c>
      <c r="AK20" s="74">
        <f t="shared" si="1"/>
        <v>240</v>
      </c>
      <c r="AL20" s="75" t="s">
        <v>37</v>
      </c>
      <c r="AM20" s="76">
        <v>9</v>
      </c>
      <c r="AN20" s="76">
        <f t="shared" si="2"/>
        <v>390</v>
      </c>
      <c r="AO20" s="78">
        <f t="shared" si="3"/>
        <v>14</v>
      </c>
    </row>
    <row r="21" spans="1:41" ht="25.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>D21+E21+F21+G21+H21+I21+J21+K21+L21+M21+O21</f>
        <v>130</v>
      </c>
      <c r="S21" s="74">
        <f>SUM(D21:Q21)</f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0"/>
        <v>65</v>
      </c>
      <c r="AK21" s="74">
        <f t="shared" si="1"/>
        <v>75</v>
      </c>
      <c r="AL21" s="75" t="s">
        <v>37</v>
      </c>
      <c r="AM21" s="76">
        <v>4.5</v>
      </c>
      <c r="AN21" s="76">
        <f t="shared" si="2"/>
        <v>385</v>
      </c>
      <c r="AO21" s="78">
        <f t="shared" si="3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>D22+E22+F22+G22+H22+I22+J22+K22+L22+M22+O22</f>
        <v>130</v>
      </c>
      <c r="S22" s="74">
        <f>SUM(D22:Q22)</f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0"/>
        <v>65</v>
      </c>
      <c r="AK22" s="74">
        <f t="shared" si="1"/>
        <v>240</v>
      </c>
      <c r="AL22" s="75" t="s">
        <v>37</v>
      </c>
      <c r="AM22" s="76">
        <v>9</v>
      </c>
      <c r="AN22" s="76">
        <f t="shared" si="2"/>
        <v>400</v>
      </c>
      <c r="AO22" s="78">
        <f t="shared" si="3"/>
        <v>14</v>
      </c>
    </row>
    <row r="23" spans="1:41" ht="15" customHeight="1">
      <c r="A23" s="69">
        <v>6</v>
      </c>
      <c r="B23" s="81" t="s">
        <v>22</v>
      </c>
      <c r="C23" s="82" t="s">
        <v>62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>D23+E23+F23+G23+H23+I23+J23+K23+L23+M23+O23</f>
        <v>70</v>
      </c>
      <c r="S23" s="74">
        <f>SUM(D23:Q23)</f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0"/>
        <v>40</v>
      </c>
      <c r="AK23" s="74">
        <f t="shared" si="1"/>
        <v>120</v>
      </c>
      <c r="AL23" s="75" t="s">
        <v>39</v>
      </c>
      <c r="AM23" s="76">
        <v>4.5</v>
      </c>
      <c r="AN23" s="76">
        <f t="shared" si="2"/>
        <v>200</v>
      </c>
      <c r="AO23" s="78">
        <f t="shared" si="3"/>
        <v>7</v>
      </c>
    </row>
    <row r="24" spans="1:41" ht="15" customHeight="1" thickBot="1">
      <c r="A24" s="69">
        <v>7</v>
      </c>
      <c r="B24" s="70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>D24+E24+F24+G24+H24+I24+J24+K24+L24+M24+O24</f>
        <v>30</v>
      </c>
      <c r="S24" s="74">
        <f>SUM(D24:Q24)</f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0"/>
        <v>30</v>
      </c>
      <c r="AK24" s="74">
        <f t="shared" si="1"/>
        <v>30</v>
      </c>
      <c r="AL24" s="75" t="s">
        <v>37</v>
      </c>
      <c r="AM24" s="76">
        <v>1.5</v>
      </c>
      <c r="AN24" s="76">
        <f t="shared" si="2"/>
        <v>60</v>
      </c>
      <c r="AO24" s="78">
        <f t="shared" si="3"/>
        <v>3</v>
      </c>
    </row>
    <row r="25" spans="1:41" ht="15" customHeight="1" thickBot="1">
      <c r="A25" s="163" t="s">
        <v>2</v>
      </c>
      <c r="B25" s="164"/>
      <c r="C25" s="165"/>
      <c r="D25" s="83">
        <f aca="true" t="shared" si="4" ref="D25:S25">SUM(D18:D24)</f>
        <v>175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280</v>
      </c>
      <c r="L25" s="83">
        <f t="shared" si="4"/>
        <v>0</v>
      </c>
      <c r="M25" s="83">
        <f t="shared" si="4"/>
        <v>30</v>
      </c>
      <c r="N25" s="83">
        <f t="shared" si="4"/>
        <v>0</v>
      </c>
      <c r="O25" s="83">
        <f t="shared" si="4"/>
        <v>0</v>
      </c>
      <c r="P25" s="83">
        <f t="shared" si="4"/>
        <v>160</v>
      </c>
      <c r="Q25" s="83">
        <f t="shared" si="4"/>
        <v>85</v>
      </c>
      <c r="R25" s="83">
        <f t="shared" si="4"/>
        <v>485</v>
      </c>
      <c r="S25" s="83">
        <f t="shared" si="4"/>
        <v>730</v>
      </c>
      <c r="T25" s="83"/>
      <c r="U25" s="83">
        <f aca="true" t="shared" si="5" ref="U25:AK25">SUM(U18:U24)</f>
        <v>23</v>
      </c>
      <c r="V25" s="83">
        <f t="shared" si="5"/>
        <v>85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15</v>
      </c>
      <c r="AC25" s="83">
        <f t="shared" si="5"/>
        <v>220</v>
      </c>
      <c r="AD25" s="83">
        <f t="shared" si="5"/>
        <v>0</v>
      </c>
      <c r="AE25" s="83">
        <f t="shared" si="5"/>
        <v>30</v>
      </c>
      <c r="AF25" s="83">
        <f t="shared" si="5"/>
        <v>0</v>
      </c>
      <c r="AG25" s="83">
        <f t="shared" si="5"/>
        <v>0</v>
      </c>
      <c r="AH25" s="83">
        <f t="shared" si="5"/>
        <v>400</v>
      </c>
      <c r="AI25" s="83">
        <f t="shared" si="5"/>
        <v>65</v>
      </c>
      <c r="AJ25" s="83">
        <f t="shared" si="5"/>
        <v>350</v>
      </c>
      <c r="AK25" s="83">
        <f t="shared" si="5"/>
        <v>815</v>
      </c>
      <c r="AL25" s="83"/>
      <c r="AM25" s="83">
        <f>SUM(AM18:AM24)</f>
        <v>32.5</v>
      </c>
      <c r="AN25" s="84">
        <f>SUM(S25,AK25)</f>
        <v>1545</v>
      </c>
      <c r="AO25" s="84">
        <f t="shared" si="3"/>
        <v>55.5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12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38"/>
      <c r="AG30" s="138"/>
      <c r="AH30" s="138"/>
      <c r="AI30" s="138"/>
      <c r="AJ30" s="138"/>
      <c r="AK30" s="138"/>
      <c r="AL30" s="138"/>
    </row>
    <row r="31" spans="3:38" ht="12.75">
      <c r="C31" s="60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1"/>
      <c r="N31" s="30"/>
      <c r="O31" s="125" t="s">
        <v>143</v>
      </c>
      <c r="P31" s="125"/>
      <c r="Q31" s="125"/>
      <c r="R31" s="125"/>
      <c r="S31" s="125"/>
      <c r="T31" s="125"/>
      <c r="U31" s="125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38" t="s">
        <v>4</v>
      </c>
      <c r="AG31" s="138"/>
      <c r="AH31" s="138"/>
      <c r="AI31" s="138"/>
      <c r="AJ31" s="138"/>
      <c r="AK31" s="138"/>
      <c r="AL31" s="138"/>
    </row>
  </sheetData>
  <sheetProtection/>
  <mergeCells count="13">
    <mergeCell ref="AF30:AL30"/>
    <mergeCell ref="AF31:AL31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  <mergeCell ref="A25:C25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zoomScale="60" zoomScaleNormal="60" zoomScalePageLayoutView="0" workbookViewId="0" topLeftCell="A13">
      <selection activeCell="C29" sqref="C29"/>
    </sheetView>
  </sheetViews>
  <sheetFormatPr defaultColWidth="9.281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281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4"/>
      <c r="AK1" s="124"/>
      <c r="AL1" s="124"/>
      <c r="AM1" s="31"/>
      <c r="AN1" s="124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43"/>
      <c r="AK2" s="144"/>
      <c r="AL2" s="144"/>
      <c r="AM2" s="144"/>
      <c r="AN2" s="144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24"/>
      <c r="AK3" s="124"/>
      <c r="AL3" s="124"/>
      <c r="AM3" s="31"/>
      <c r="AN3" s="124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43"/>
      <c r="AK4" s="144"/>
      <c r="AL4" s="144"/>
      <c r="AM4" s="144"/>
      <c r="AN4" s="144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9" t="s">
        <v>73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63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39" t="s">
        <v>5</v>
      </c>
      <c r="B16" s="38"/>
      <c r="C16" s="141" t="s">
        <v>28</v>
      </c>
      <c r="D16" s="150" t="s">
        <v>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0" t="s">
        <v>9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45" t="s">
        <v>10</v>
      </c>
      <c r="AO16" s="147" t="s">
        <v>29</v>
      </c>
    </row>
    <row r="17" spans="1:41" ht="237" customHeight="1">
      <c r="A17" s="170"/>
      <c r="B17" s="85" t="s">
        <v>27</v>
      </c>
      <c r="C17" s="171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6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6" t="s">
        <v>19</v>
      </c>
      <c r="Q17" s="86" t="s">
        <v>0</v>
      </c>
      <c r="R17" s="86" t="s">
        <v>20</v>
      </c>
      <c r="S17" s="86" t="s">
        <v>7</v>
      </c>
      <c r="T17" s="86" t="s">
        <v>1</v>
      </c>
      <c r="U17" s="87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6"/>
      <c r="AO17" s="148"/>
    </row>
    <row r="18" spans="1:41" ht="32.25" customHeight="1">
      <c r="A18" s="44">
        <v>1</v>
      </c>
      <c r="B18" s="88" t="s">
        <v>22</v>
      </c>
      <c r="C18" s="89" t="s">
        <v>77</v>
      </c>
      <c r="D18" s="90">
        <v>50</v>
      </c>
      <c r="E18" s="47"/>
      <c r="F18" s="48"/>
      <c r="G18" s="48"/>
      <c r="H18" s="48"/>
      <c r="I18" s="48"/>
      <c r="J18" s="48"/>
      <c r="K18" s="91">
        <v>40</v>
      </c>
      <c r="L18" s="48"/>
      <c r="M18" s="48"/>
      <c r="N18" s="48"/>
      <c r="O18" s="48"/>
      <c r="P18" s="91">
        <v>80</v>
      </c>
      <c r="Q18" s="91">
        <v>25</v>
      </c>
      <c r="R18" s="91">
        <f aca="true" t="shared" si="0" ref="R18:R24">D18+E18+F18+G18+H18+I18+J18+K18+L18+M18+O18</f>
        <v>90</v>
      </c>
      <c r="S18" s="91">
        <f aca="true" t="shared" si="1" ref="S18:S23">SUM(D18:Q18)</f>
        <v>195</v>
      </c>
      <c r="T18" s="92" t="s">
        <v>78</v>
      </c>
      <c r="U18" s="93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 aca="true" t="shared" si="2" ref="AJ18:AJ23"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3" ref="AN18:AN24">AK18+S18</f>
        <v>235</v>
      </c>
      <c r="AO18" s="51">
        <f aca="true" t="shared" si="4" ref="AO18:AO25">SUM(U18,AM18)</f>
        <v>9</v>
      </c>
    </row>
    <row r="19" spans="1:41" ht="43.5" customHeight="1">
      <c r="A19" s="44">
        <v>2</v>
      </c>
      <c r="B19" s="88" t="s">
        <v>22</v>
      </c>
      <c r="C19" s="94" t="s">
        <v>79</v>
      </c>
      <c r="D19" s="90">
        <v>25</v>
      </c>
      <c r="E19" s="47"/>
      <c r="F19" s="48"/>
      <c r="G19" s="48"/>
      <c r="H19" s="48"/>
      <c r="I19" s="48"/>
      <c r="J19" s="48"/>
      <c r="K19" s="91">
        <v>60</v>
      </c>
      <c r="L19" s="48"/>
      <c r="M19" s="48"/>
      <c r="N19" s="48"/>
      <c r="O19" s="48"/>
      <c r="P19" s="91"/>
      <c r="Q19" s="91"/>
      <c r="R19" s="91">
        <f t="shared" si="0"/>
        <v>85</v>
      </c>
      <c r="S19" s="91">
        <f t="shared" si="1"/>
        <v>85</v>
      </c>
      <c r="T19" s="92" t="s">
        <v>39</v>
      </c>
      <c r="U19" s="93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t="shared" si="2"/>
        <v>35</v>
      </c>
      <c r="AK19" s="48">
        <f aca="true" t="shared" si="5" ref="AK19:AK24">SUM(V19:AI19)</f>
        <v>110</v>
      </c>
      <c r="AL19" s="49" t="s">
        <v>39</v>
      </c>
      <c r="AM19" s="50">
        <v>4</v>
      </c>
      <c r="AN19" s="50">
        <f t="shared" si="3"/>
        <v>195</v>
      </c>
      <c r="AO19" s="51">
        <f t="shared" si="4"/>
        <v>7</v>
      </c>
    </row>
    <row r="20" spans="1:41" ht="36" customHeight="1">
      <c r="A20" s="44">
        <v>3</v>
      </c>
      <c r="B20" s="88" t="s">
        <v>22</v>
      </c>
      <c r="C20" s="94" t="s">
        <v>80</v>
      </c>
      <c r="D20" s="90">
        <v>25</v>
      </c>
      <c r="E20" s="47"/>
      <c r="F20" s="48"/>
      <c r="G20" s="48"/>
      <c r="H20" s="48"/>
      <c r="I20" s="48"/>
      <c r="J20" s="48"/>
      <c r="K20" s="91">
        <v>60</v>
      </c>
      <c r="L20" s="48"/>
      <c r="M20" s="48"/>
      <c r="N20" s="48"/>
      <c r="O20" s="48"/>
      <c r="P20" s="91"/>
      <c r="Q20" s="91"/>
      <c r="R20" s="91">
        <f t="shared" si="0"/>
        <v>85</v>
      </c>
      <c r="S20" s="91">
        <f t="shared" si="1"/>
        <v>85</v>
      </c>
      <c r="T20" s="92" t="s">
        <v>39</v>
      </c>
      <c r="U20" s="93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2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3"/>
        <v>235</v>
      </c>
      <c r="AO20" s="51">
        <f t="shared" si="4"/>
        <v>8.5</v>
      </c>
    </row>
    <row r="21" spans="1:41" ht="30" customHeight="1">
      <c r="A21" s="44">
        <v>4</v>
      </c>
      <c r="B21" s="95" t="s">
        <v>22</v>
      </c>
      <c r="C21" s="96" t="s">
        <v>61</v>
      </c>
      <c r="D21" s="97">
        <v>20</v>
      </c>
      <c r="E21" s="98"/>
      <c r="F21" s="99"/>
      <c r="G21" s="99"/>
      <c r="H21" s="99"/>
      <c r="I21" s="99"/>
      <c r="J21" s="99"/>
      <c r="K21" s="100">
        <v>40</v>
      </c>
      <c r="L21" s="99"/>
      <c r="M21" s="99"/>
      <c r="N21" s="99"/>
      <c r="O21" s="99"/>
      <c r="P21" s="100">
        <v>40</v>
      </c>
      <c r="Q21" s="100">
        <v>15</v>
      </c>
      <c r="R21" s="100">
        <f t="shared" si="0"/>
        <v>60</v>
      </c>
      <c r="S21" s="100">
        <f>SUM(D21:Q21)</f>
        <v>115</v>
      </c>
      <c r="T21" s="101" t="s">
        <v>37</v>
      </c>
      <c r="U21" s="102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2"/>
        <v>0</v>
      </c>
      <c r="AK21" s="48">
        <f t="shared" si="5"/>
        <v>0</v>
      </c>
      <c r="AL21" s="49"/>
      <c r="AM21" s="50"/>
      <c r="AN21" s="50">
        <f t="shared" si="3"/>
        <v>115</v>
      </c>
      <c r="AO21" s="51">
        <f t="shared" si="4"/>
        <v>4.5</v>
      </c>
    </row>
    <row r="22" spans="1:41" ht="15" customHeight="1">
      <c r="A22" s="44">
        <v>5</v>
      </c>
      <c r="B22" s="88" t="s">
        <v>22</v>
      </c>
      <c r="C22" s="94" t="s">
        <v>82</v>
      </c>
      <c r="D22" s="90">
        <v>20</v>
      </c>
      <c r="E22" s="47"/>
      <c r="F22" s="48"/>
      <c r="G22" s="48"/>
      <c r="H22" s="48"/>
      <c r="I22" s="48"/>
      <c r="J22" s="48"/>
      <c r="K22" s="91">
        <v>80</v>
      </c>
      <c r="L22" s="48"/>
      <c r="M22" s="48"/>
      <c r="N22" s="48"/>
      <c r="O22" s="48"/>
      <c r="P22" s="91">
        <v>40</v>
      </c>
      <c r="Q22" s="91">
        <v>20</v>
      </c>
      <c r="R22" s="91">
        <f t="shared" si="0"/>
        <v>100</v>
      </c>
      <c r="S22" s="91">
        <f t="shared" si="1"/>
        <v>160</v>
      </c>
      <c r="T22" s="92" t="s">
        <v>39</v>
      </c>
      <c r="U22" s="93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2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3"/>
        <v>360</v>
      </c>
      <c r="AO22" s="51">
        <f t="shared" si="4"/>
        <v>13</v>
      </c>
    </row>
    <row r="23" spans="1:41" ht="30" customHeight="1">
      <c r="A23" s="44">
        <v>6</v>
      </c>
      <c r="B23" s="88" t="s">
        <v>22</v>
      </c>
      <c r="C23" s="94" t="s">
        <v>83</v>
      </c>
      <c r="D23" s="90"/>
      <c r="E23" s="47"/>
      <c r="F23" s="48"/>
      <c r="G23" s="48"/>
      <c r="H23" s="48"/>
      <c r="I23" s="48"/>
      <c r="J23" s="48"/>
      <c r="K23" s="91"/>
      <c r="L23" s="48"/>
      <c r="M23" s="48"/>
      <c r="N23" s="48"/>
      <c r="O23" s="48"/>
      <c r="P23" s="91"/>
      <c r="Q23" s="91"/>
      <c r="R23" s="91">
        <f t="shared" si="0"/>
        <v>0</v>
      </c>
      <c r="S23" s="91">
        <f t="shared" si="1"/>
        <v>0</v>
      </c>
      <c r="T23" s="92"/>
      <c r="U23" s="93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2"/>
        <v>20</v>
      </c>
      <c r="AK23" s="48">
        <f>SUM(V23:AI23)</f>
        <v>32</v>
      </c>
      <c r="AL23" s="49" t="s">
        <v>78</v>
      </c>
      <c r="AM23" s="50">
        <v>1.5</v>
      </c>
      <c r="AN23" s="50">
        <f t="shared" si="3"/>
        <v>32</v>
      </c>
      <c r="AO23" s="51">
        <f t="shared" si="4"/>
        <v>1.5</v>
      </c>
    </row>
    <row r="24" spans="1:41" ht="15" customHeight="1" thickBot="1">
      <c r="A24" s="44">
        <v>7</v>
      </c>
      <c r="B24" s="88" t="s">
        <v>22</v>
      </c>
      <c r="C24" s="94" t="s">
        <v>85</v>
      </c>
      <c r="D24" s="90"/>
      <c r="E24" s="47"/>
      <c r="F24" s="48"/>
      <c r="G24" s="48"/>
      <c r="H24" s="48"/>
      <c r="I24" s="48"/>
      <c r="J24" s="48"/>
      <c r="K24" s="91"/>
      <c r="L24" s="48"/>
      <c r="M24" s="48"/>
      <c r="N24" s="48"/>
      <c r="O24" s="48"/>
      <c r="P24" s="91"/>
      <c r="Q24" s="91"/>
      <c r="R24" s="91">
        <f t="shared" si="0"/>
        <v>0</v>
      </c>
      <c r="S24" s="91">
        <f>SUM(D24:Q24)</f>
        <v>0</v>
      </c>
      <c r="T24" s="92"/>
      <c r="U24" s="93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3"/>
        <v>11</v>
      </c>
      <c r="AO24" s="51">
        <f t="shared" si="4"/>
        <v>0.5</v>
      </c>
    </row>
    <row r="25" spans="1:41" ht="15" customHeight="1" thickBot="1">
      <c r="A25" s="152" t="s">
        <v>2</v>
      </c>
      <c r="B25" s="153"/>
      <c r="C25" s="168"/>
      <c r="D25" s="103">
        <f aca="true" t="shared" si="6" ref="D25:S25">SUM(D18:D24)</f>
        <v>140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104">
        <f t="shared" si="6"/>
        <v>280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104">
        <f t="shared" si="6"/>
        <v>160</v>
      </c>
      <c r="Q25" s="104">
        <f t="shared" si="6"/>
        <v>60</v>
      </c>
      <c r="R25" s="104">
        <f t="shared" si="6"/>
        <v>420</v>
      </c>
      <c r="S25" s="104">
        <f t="shared" si="6"/>
        <v>640</v>
      </c>
      <c r="T25" s="104"/>
      <c r="U25" s="104">
        <f aca="true" t="shared" si="7" ref="U25:AK25">SUM(U18:U24)</f>
        <v>23.5</v>
      </c>
      <c r="V25" s="58">
        <f t="shared" si="7"/>
        <v>75</v>
      </c>
      <c r="W25" s="58">
        <f t="shared" si="7"/>
        <v>1</v>
      </c>
      <c r="X25" s="58">
        <f t="shared" si="7"/>
        <v>0</v>
      </c>
      <c r="Y25" s="58">
        <f t="shared" si="7"/>
        <v>0</v>
      </c>
      <c r="Z25" s="58">
        <f t="shared" si="7"/>
        <v>0</v>
      </c>
      <c r="AA25" s="58">
        <f t="shared" si="7"/>
        <v>0</v>
      </c>
      <c r="AB25" s="58">
        <f t="shared" si="7"/>
        <v>0</v>
      </c>
      <c r="AC25" s="58">
        <f t="shared" si="7"/>
        <v>120</v>
      </c>
      <c r="AD25" s="58">
        <f t="shared" si="7"/>
        <v>0</v>
      </c>
      <c r="AE25" s="58">
        <f t="shared" si="7"/>
        <v>0</v>
      </c>
      <c r="AF25" s="58">
        <f t="shared" si="7"/>
        <v>0</v>
      </c>
      <c r="AG25" s="58">
        <f t="shared" si="7"/>
        <v>0</v>
      </c>
      <c r="AH25" s="58">
        <f t="shared" si="7"/>
        <v>240</v>
      </c>
      <c r="AI25" s="58">
        <f t="shared" si="7"/>
        <v>107</v>
      </c>
      <c r="AJ25" s="58">
        <f t="shared" si="7"/>
        <v>216</v>
      </c>
      <c r="AK25" s="58">
        <f t="shared" si="7"/>
        <v>543</v>
      </c>
      <c r="AL25" s="58"/>
      <c r="AM25" s="58">
        <f>SUM(AM18:AM24)</f>
        <v>20.5</v>
      </c>
      <c r="AN25" s="59">
        <f>SUM(S25,AK25)</f>
        <v>1183</v>
      </c>
      <c r="AO25" s="59">
        <f t="shared" si="4"/>
        <v>44</v>
      </c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9"/>
      <c r="Q26" s="9"/>
      <c r="R26" s="9"/>
      <c r="S26" s="9"/>
      <c r="T26" s="9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28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 t="s">
        <v>3</v>
      </c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72"/>
      <c r="AG29" s="172"/>
      <c r="AH29" s="172"/>
      <c r="AI29" s="172"/>
      <c r="AJ29" s="172"/>
      <c r="AK29" s="172"/>
      <c r="AL29" s="172"/>
      <c r="AM29" s="2"/>
      <c r="AN29" s="1"/>
      <c r="AO29" s="1"/>
    </row>
    <row r="30" spans="1:41" ht="12.75">
      <c r="A30" s="1"/>
      <c r="B30" s="1"/>
      <c r="C30" s="10" t="s">
        <v>6</v>
      </c>
      <c r="D30" s="1"/>
      <c r="E30" s="1"/>
      <c r="F30" s="1"/>
      <c r="G30" s="1"/>
      <c r="H30" s="1"/>
      <c r="I30" s="1"/>
      <c r="J30" s="1"/>
      <c r="K30" s="9"/>
      <c r="L30" s="1"/>
      <c r="M30" s="9"/>
      <c r="N30" s="1"/>
      <c r="O30" s="127" t="s">
        <v>144</v>
      </c>
      <c r="P30" s="127"/>
      <c r="Q30" s="127"/>
      <c r="R30" s="127"/>
      <c r="S30" s="127"/>
      <c r="T30" s="127"/>
      <c r="U30" s="12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72" t="s">
        <v>4</v>
      </c>
      <c r="AG30" s="172"/>
      <c r="AH30" s="172"/>
      <c r="AI30" s="172"/>
      <c r="AJ30" s="172"/>
      <c r="AK30" s="172"/>
      <c r="AL30" s="172"/>
      <c r="AM30" s="2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9"/>
      <c r="Q31" s="9"/>
      <c r="R31" s="9"/>
      <c r="S31" s="9"/>
      <c r="T31" s="9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</sheetData>
  <sheetProtection/>
  <mergeCells count="12">
    <mergeCell ref="AF29:AL29"/>
    <mergeCell ref="AF30:AL30"/>
    <mergeCell ref="A25:C2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0 B22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="60" zoomScaleNormal="60" zoomScalePageLayoutView="0" workbookViewId="0" topLeftCell="A1">
      <selection activeCell="AJ1" sqref="AJ1"/>
    </sheetView>
  </sheetViews>
  <sheetFormatPr defaultColWidth="9.28125" defaultRowHeight="12.75"/>
  <cols>
    <col min="1" max="1" width="4.421875" style="62" customWidth="1"/>
    <col min="2" max="2" width="13.421875" style="123" customWidth="1"/>
    <col min="3" max="3" width="36.421875" style="119" customWidth="1"/>
    <col min="4" max="41" width="7.421875" style="62" customWidth="1"/>
    <col min="42" max="16384" width="9.28125" style="62" customWidth="1"/>
  </cols>
  <sheetData>
    <row r="1" spans="1:41" ht="15" customHeight="1">
      <c r="A1" s="30"/>
      <c r="B1" s="105"/>
      <c r="C1" s="10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0"/>
      <c r="AO1" s="30"/>
    </row>
    <row r="2" spans="1:41" ht="15" customHeight="1">
      <c r="A2" s="30"/>
      <c r="B2" s="105"/>
      <c r="C2" s="10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43"/>
      <c r="AK2" s="144"/>
      <c r="AL2" s="144"/>
      <c r="AM2" s="144"/>
      <c r="AN2" s="144"/>
      <c r="AO2" s="30"/>
    </row>
    <row r="3" spans="1:41" ht="15" customHeight="1">
      <c r="A3" s="30"/>
      <c r="B3" s="105"/>
      <c r="C3" s="10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05"/>
      <c r="C4" s="10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43"/>
      <c r="AK4" s="144"/>
      <c r="AL4" s="144"/>
      <c r="AM4" s="144"/>
      <c r="AN4" s="144"/>
      <c r="AO4" s="30"/>
    </row>
    <row r="5" spans="1:41" ht="15" customHeight="1">
      <c r="A5" s="30"/>
      <c r="B5" s="105"/>
      <c r="C5" s="10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9" t="s">
        <v>72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</row>
    <row r="7" spans="1:41" ht="15" customHeight="1">
      <c r="A7" s="33"/>
      <c r="B7" s="107"/>
      <c r="C7" s="10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5"/>
      <c r="C8" s="106"/>
      <c r="D8" s="30"/>
      <c r="E8" s="12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63</v>
      </c>
      <c r="B9" s="109"/>
      <c r="C9" s="11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09"/>
      <c r="C10" s="1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70</v>
      </c>
      <c r="B11" s="109"/>
      <c r="C11" s="11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09"/>
      <c r="C12" s="11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74</v>
      </c>
      <c r="B13" s="105"/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5"/>
      <c r="C14" s="10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5"/>
      <c r="C15" s="10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39" t="s">
        <v>5</v>
      </c>
      <c r="B16" s="111"/>
      <c r="C16" s="173" t="s">
        <v>28</v>
      </c>
      <c r="D16" s="150" t="s">
        <v>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0" t="s">
        <v>9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45" t="s">
        <v>10</v>
      </c>
      <c r="AO16" s="147" t="s">
        <v>29</v>
      </c>
    </row>
    <row r="17" spans="1:41" ht="237" customHeight="1">
      <c r="A17" s="140"/>
      <c r="B17" s="112" t="s">
        <v>27</v>
      </c>
      <c r="C17" s="174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6"/>
      <c r="AO17" s="148"/>
    </row>
    <row r="18" spans="1:41" ht="15" customHeight="1">
      <c r="A18" s="44">
        <v>1</v>
      </c>
      <c r="B18" s="95" t="s">
        <v>22</v>
      </c>
      <c r="C18" s="131" t="s">
        <v>86</v>
      </c>
      <c r="D18" s="114">
        <v>10</v>
      </c>
      <c r="E18" s="114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f>D18+E18+F18+G18+H18+I18+J18+K18+L18+M18+O18</f>
        <v>20</v>
      </c>
      <c r="S18" s="115">
        <f>SUM(D18:Q18)</f>
        <v>20</v>
      </c>
      <c r="T18" s="88" t="s">
        <v>39</v>
      </c>
      <c r="U18" s="116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5" t="s">
        <v>22</v>
      </c>
      <c r="C19" s="131" t="s">
        <v>87</v>
      </c>
      <c r="D19" s="114">
        <v>35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f>D19+E19+F19+G19+H19+I19+J19+K19+L19+M19+O19</f>
        <v>35</v>
      </c>
      <c r="S19" s="115">
        <f>SUM(D19:Q19)</f>
        <v>35</v>
      </c>
      <c r="T19" s="88" t="s">
        <v>39</v>
      </c>
      <c r="U19" s="116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5" t="s">
        <v>22</v>
      </c>
      <c r="C20" s="132" t="s">
        <v>88</v>
      </c>
      <c r="D20" s="114">
        <v>15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>
        <v>15</v>
      </c>
      <c r="R20" s="115">
        <f aca="true" t="shared" si="2" ref="R20:R27">D20+E20+F20+G20+H20+I20+J20+K20+L20+M20+O20</f>
        <v>15</v>
      </c>
      <c r="S20" s="115">
        <f aca="true" t="shared" si="3" ref="S20:S27">SUM(D20:Q20)</f>
        <v>30</v>
      </c>
      <c r="T20" s="88" t="s">
        <v>39</v>
      </c>
      <c r="U20" s="116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5" t="s">
        <v>22</v>
      </c>
      <c r="C21" s="133" t="s">
        <v>93</v>
      </c>
      <c r="D21" s="114">
        <v>15</v>
      </c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>
        <v>10</v>
      </c>
      <c r="R21" s="115">
        <f t="shared" si="2"/>
        <v>15</v>
      </c>
      <c r="S21" s="115">
        <f t="shared" si="3"/>
        <v>25</v>
      </c>
      <c r="T21" s="88" t="s">
        <v>39</v>
      </c>
      <c r="U21" s="116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17" t="s">
        <v>89</v>
      </c>
      <c r="C22" s="134" t="s">
        <v>90</v>
      </c>
      <c r="D22" s="114">
        <v>10</v>
      </c>
      <c r="E22" s="114">
        <v>10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>
        <v>5</v>
      </c>
      <c r="R22" s="115">
        <f t="shared" si="2"/>
        <v>20</v>
      </c>
      <c r="S22" s="115">
        <f t="shared" si="3"/>
        <v>25</v>
      </c>
      <c r="T22" s="88" t="s">
        <v>39</v>
      </c>
      <c r="U22" s="116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9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5" t="s">
        <v>22</v>
      </c>
      <c r="C23" s="118" t="s">
        <v>81</v>
      </c>
      <c r="D23" s="114">
        <v>50</v>
      </c>
      <c r="E23" s="114"/>
      <c r="F23" s="115"/>
      <c r="G23" s="115"/>
      <c r="H23" s="115"/>
      <c r="I23" s="115"/>
      <c r="J23" s="115"/>
      <c r="K23" s="115">
        <v>80</v>
      </c>
      <c r="L23" s="115"/>
      <c r="M23" s="115"/>
      <c r="N23" s="115"/>
      <c r="O23" s="115"/>
      <c r="P23" s="115">
        <v>80</v>
      </c>
      <c r="Q23" s="115">
        <v>25</v>
      </c>
      <c r="R23" s="115">
        <f t="shared" si="2"/>
        <v>130</v>
      </c>
      <c r="S23" s="115">
        <f t="shared" si="3"/>
        <v>235</v>
      </c>
      <c r="T23" s="88" t="s">
        <v>39</v>
      </c>
      <c r="U23" s="116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9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5" t="s">
        <v>22</v>
      </c>
      <c r="C24" s="113" t="s">
        <v>84</v>
      </c>
      <c r="D24" s="135"/>
      <c r="E24" s="115">
        <v>20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15">
        <v>10</v>
      </c>
      <c r="R24" s="115">
        <f t="shared" si="2"/>
        <v>20</v>
      </c>
      <c r="S24" s="115">
        <f t="shared" si="3"/>
        <v>30</v>
      </c>
      <c r="T24" s="119"/>
      <c r="U24" s="120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9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5" t="s">
        <v>22</v>
      </c>
      <c r="C25" s="113" t="s">
        <v>91</v>
      </c>
      <c r="D25" s="114">
        <v>40</v>
      </c>
      <c r="E25" s="114"/>
      <c r="F25" s="115"/>
      <c r="G25" s="115"/>
      <c r="H25" s="115"/>
      <c r="I25" s="115"/>
      <c r="J25" s="115"/>
      <c r="K25" s="115">
        <v>40</v>
      </c>
      <c r="L25" s="115"/>
      <c r="M25" s="115"/>
      <c r="N25" s="115"/>
      <c r="O25" s="115"/>
      <c r="P25" s="115">
        <v>40</v>
      </c>
      <c r="Q25" s="115">
        <v>20</v>
      </c>
      <c r="R25" s="115">
        <f t="shared" si="2"/>
        <v>80</v>
      </c>
      <c r="S25" s="115">
        <f t="shared" si="3"/>
        <v>140</v>
      </c>
      <c r="T25" s="88" t="s">
        <v>37</v>
      </c>
      <c r="U25" s="116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5" t="s">
        <v>22</v>
      </c>
      <c r="C26" s="113" t="s">
        <v>85</v>
      </c>
      <c r="D26" s="114"/>
      <c r="E26" s="114">
        <v>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10</v>
      </c>
      <c r="R26" s="115">
        <f t="shared" si="2"/>
        <v>1</v>
      </c>
      <c r="S26" s="115">
        <f t="shared" si="3"/>
        <v>11</v>
      </c>
      <c r="T26" s="88" t="s">
        <v>39</v>
      </c>
      <c r="U26" s="116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5" t="s">
        <v>22</v>
      </c>
      <c r="C27" s="121" t="s">
        <v>92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>
        <f t="shared" si="2"/>
        <v>0</v>
      </c>
      <c r="S27" s="115">
        <f t="shared" si="3"/>
        <v>0</v>
      </c>
      <c r="T27" s="88" t="s">
        <v>37</v>
      </c>
      <c r="U27" s="116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52" t="s">
        <v>2</v>
      </c>
      <c r="B28" s="153"/>
      <c r="C28" s="168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5"/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5"/>
      <c r="C30" s="106"/>
      <c r="D30" s="30"/>
      <c r="E30" s="30"/>
      <c r="F30" s="30"/>
      <c r="G30" s="30" t="s">
        <v>94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5"/>
      <c r="C31" s="10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5"/>
      <c r="C32" s="12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38"/>
      <c r="AG32" s="138"/>
      <c r="AH32" s="138"/>
      <c r="AI32" s="138"/>
      <c r="AJ32" s="138"/>
      <c r="AK32" s="138"/>
      <c r="AL32" s="138"/>
      <c r="AM32" s="31"/>
      <c r="AN32" s="30"/>
      <c r="AO32" s="30"/>
    </row>
    <row r="33" spans="1:41" ht="12.75">
      <c r="A33" s="30"/>
      <c r="B33" s="105"/>
      <c r="C33" s="122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2" t="s">
        <v>144</v>
      </c>
      <c r="P33" s="122"/>
      <c r="Q33" s="122"/>
      <c r="R33" s="122"/>
      <c r="S33" s="122"/>
      <c r="T33" s="122"/>
      <c r="U33" s="12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38" t="s">
        <v>4</v>
      </c>
      <c r="AG33" s="138"/>
      <c r="AH33" s="138"/>
      <c r="AI33" s="138"/>
      <c r="AJ33" s="138"/>
      <c r="AK33" s="138"/>
      <c r="AL33" s="138"/>
      <c r="AM33" s="31"/>
      <c r="AN33" s="30"/>
      <c r="AO33" s="30"/>
    </row>
    <row r="34" spans="1:41" ht="12.75">
      <c r="A34" s="30"/>
      <c r="B34" s="105"/>
      <c r="C34" s="10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5"/>
      <c r="C35" s="10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5"/>
      <c r="C36" s="10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5"/>
      <c r="C37" s="10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5"/>
      <c r="C38" s="10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D16:U16"/>
    <mergeCell ref="V16:AM16"/>
    <mergeCell ref="AN16:AN17"/>
    <mergeCell ref="AO16:AO17"/>
    <mergeCell ref="AF32:AL32"/>
    <mergeCell ref="AF33:AL33"/>
    <mergeCell ref="A28:C28"/>
    <mergeCell ref="AJ2:AN2"/>
    <mergeCell ref="AJ4:AN4"/>
    <mergeCell ref="A6:AO6"/>
    <mergeCell ref="A16:A17"/>
    <mergeCell ref="C16:C17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7109375" defaultRowHeight="12.75"/>
  <cols>
    <col min="1" max="1" width="8.7109375" style="0" customWidth="1"/>
    <col min="2" max="2" width="29.421875" style="0" bestFit="1" customWidth="1"/>
    <col min="3" max="8" width="8.7109375" style="0" customWidth="1"/>
    <col min="9" max="9" width="51.421875" style="0" bestFit="1" customWidth="1"/>
  </cols>
  <sheetData>
    <row r="2" spans="1:19" ht="12.75">
      <c r="A2" s="16"/>
      <c r="B2" s="16"/>
      <c r="L2" s="28" t="s">
        <v>95</v>
      </c>
      <c r="M2" s="28" t="s">
        <v>95</v>
      </c>
      <c r="N2" s="28" t="s">
        <v>100</v>
      </c>
      <c r="O2" s="28" t="s">
        <v>100</v>
      </c>
      <c r="P2" s="28" t="s">
        <v>101</v>
      </c>
      <c r="Q2" s="28" t="s">
        <v>101</v>
      </c>
      <c r="R2" s="28" t="s">
        <v>102</v>
      </c>
      <c r="S2" s="28" t="s">
        <v>102</v>
      </c>
    </row>
    <row r="3" spans="1:19" ht="12.75">
      <c r="A3" s="16"/>
      <c r="B3" s="16"/>
      <c r="J3" s="23" t="s">
        <v>129</v>
      </c>
      <c r="K3" s="23" t="s">
        <v>130</v>
      </c>
      <c r="L3" s="29" t="s">
        <v>131</v>
      </c>
      <c r="M3" s="29" t="s">
        <v>132</v>
      </c>
      <c r="N3" s="29" t="s">
        <v>131</v>
      </c>
      <c r="O3" s="29" t="s">
        <v>132</v>
      </c>
      <c r="P3" s="29" t="s">
        <v>131</v>
      </c>
      <c r="Q3" s="29" t="s">
        <v>132</v>
      </c>
      <c r="R3" s="29" t="s">
        <v>131</v>
      </c>
      <c r="S3" s="29" t="s">
        <v>132</v>
      </c>
    </row>
    <row r="4" spans="1:19" ht="12.75">
      <c r="A4" s="18" t="s">
        <v>95</v>
      </c>
      <c r="B4" s="18" t="s">
        <v>96</v>
      </c>
      <c r="C4">
        <f>'I ROK'!D36+'I ROK'!E36+'I ROK'!Q36+'I ROK'!V36+'I ROK'!W36+'I ROK'!AI36</f>
        <v>755</v>
      </c>
      <c r="I4" s="25" t="s">
        <v>123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97</v>
      </c>
      <c r="C5">
        <f>'I ROK'!M36+'I ROK'!AE36</f>
        <v>60</v>
      </c>
      <c r="I5" s="26" t="s">
        <v>124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98</v>
      </c>
      <c r="C6">
        <f>SUM('I ROK'!F36:L36)+'I ROK'!P36+SUM('I ROK'!X36:AD36)+'I ROK'!AH36</f>
        <v>626</v>
      </c>
      <c r="I6" s="15" t="s">
        <v>125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99</v>
      </c>
      <c r="C7">
        <f>'I ROK'!O36+'I ROK'!AG36</f>
        <v>0</v>
      </c>
      <c r="I7" s="27" t="s">
        <v>126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100</v>
      </c>
      <c r="B8" s="18" t="s">
        <v>96</v>
      </c>
      <c r="C8">
        <f>'II ROK'!D25+'II ROK'!E25+'II ROK'!Q25+'II ROK'!V25+'II ROK'!W25+'II ROK'!AI25</f>
        <v>410</v>
      </c>
      <c r="I8" s="27" t="s">
        <v>127</v>
      </c>
      <c r="J8">
        <f>L8+N8+P8+R8</f>
        <v>1100</v>
      </c>
      <c r="L8">
        <f>'I ROK'!K36+'I ROK'!AC36</f>
        <v>80</v>
      </c>
      <c r="N8">
        <f>'II ROK'!K25+'II ROK'!AC25</f>
        <v>500</v>
      </c>
      <c r="P8">
        <f>'III ROK'!K25+'III ROK'!AC25</f>
        <v>400</v>
      </c>
      <c r="R8">
        <f>'IV ROK'!K28+'IV ROK'!AC28</f>
        <v>120</v>
      </c>
    </row>
    <row r="9" spans="1:18" ht="12.75">
      <c r="A9" s="16"/>
      <c r="B9" s="18" t="s">
        <v>97</v>
      </c>
      <c r="C9">
        <f>'II ROK'!M25+'II ROK'!AE25</f>
        <v>60</v>
      </c>
      <c r="I9" s="27" t="s">
        <v>128</v>
      </c>
      <c r="J9">
        <f>L9+N9+P9+R9</f>
        <v>1200</v>
      </c>
      <c r="L9">
        <f>'I ROK'!P36+'I ROK'!AH36</f>
        <v>120</v>
      </c>
      <c r="N9">
        <f>'II ROK'!P25+'II ROK'!AH25</f>
        <v>560</v>
      </c>
      <c r="P9">
        <f>'III ROK'!P25+'III ROK'!AH25</f>
        <v>400</v>
      </c>
      <c r="R9">
        <f>'IV ROK'!P28+'IV ROK'!AH28</f>
        <v>120</v>
      </c>
    </row>
    <row r="10" spans="1:3" ht="12.75">
      <c r="A10" s="16"/>
      <c r="B10" s="16" t="s">
        <v>98</v>
      </c>
      <c r="C10">
        <f>SUM('II ROK'!F25:L25)+'II ROK'!P25+SUM('II ROK'!X25:AD25)+'II ROK'!AH25</f>
        <v>1075</v>
      </c>
    </row>
    <row r="11" spans="1:11" ht="12.75">
      <c r="A11" s="16"/>
      <c r="B11" s="19" t="s">
        <v>99</v>
      </c>
      <c r="C11">
        <f>'II ROK'!O25+'II ROK'!AG25</f>
        <v>0</v>
      </c>
      <c r="J11" s="129" t="s">
        <v>141</v>
      </c>
      <c r="K11" s="27"/>
    </row>
    <row r="12" spans="1:19" ht="12.75">
      <c r="A12" s="18" t="s">
        <v>101</v>
      </c>
      <c r="B12" s="18" t="s">
        <v>96</v>
      </c>
      <c r="C12">
        <f>'III ROK'!D25+'III ROK'!E25+'III ROK'!Q25+'III ROK'!V25+'III ROK'!W25+'III ROK'!AI25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97</v>
      </c>
      <c r="C13">
        <f>'III ROK'!M25+'III ROK'!AE25</f>
        <v>0</v>
      </c>
    </row>
    <row r="14" spans="1:3" ht="12.75">
      <c r="A14" s="16"/>
      <c r="B14" s="16" t="s">
        <v>98</v>
      </c>
      <c r="C14">
        <f>SUM('III ROK'!F25:L25)+'III ROK'!P25+SUM('III ROK'!X25:AD25)+'III ROK'!AH25</f>
        <v>800</v>
      </c>
    </row>
    <row r="15" spans="1:3" ht="12.75">
      <c r="A15" s="16"/>
      <c r="B15" s="19" t="s">
        <v>99</v>
      </c>
      <c r="C15">
        <f>'III ROK'!O25+'III ROK'!AG25</f>
        <v>0</v>
      </c>
    </row>
    <row r="16" spans="1:3" ht="12.75">
      <c r="A16" s="18" t="s">
        <v>102</v>
      </c>
      <c r="B16" s="18" t="s">
        <v>96</v>
      </c>
      <c r="C16">
        <f>'IV ROK'!D28+'IV ROK'!E28+'IV ROK'!Q28+'IV ROK'!V28+'IV ROK'!W28+'IV ROK'!AI28</f>
        <v>311</v>
      </c>
    </row>
    <row r="17" spans="1:3" ht="12.75">
      <c r="A17" s="16"/>
      <c r="B17" s="18" t="s">
        <v>97</v>
      </c>
      <c r="C17">
        <f>'IV ROK'!M28+'IV ROK'!AE28</f>
        <v>0</v>
      </c>
    </row>
    <row r="18" spans="1:3" ht="12.75">
      <c r="A18" s="16"/>
      <c r="B18" s="16" t="s">
        <v>98</v>
      </c>
      <c r="C18">
        <f>SUM('IV ROK'!F28:L28)+'IV ROK'!P28+SUM('IV ROK'!X28:AD28)+'IV ROK'!AH28</f>
        <v>240</v>
      </c>
    </row>
    <row r="19" spans="1:3" ht="12.75">
      <c r="A19" s="16"/>
      <c r="B19" s="19" t="s">
        <v>99</v>
      </c>
      <c r="C19">
        <f>'IV ROK'!O28+'IV ROK'!AG28</f>
        <v>0</v>
      </c>
    </row>
    <row r="20" spans="1:5" ht="12.75">
      <c r="A20" s="17" t="s">
        <v>2</v>
      </c>
      <c r="B20" s="20" t="s">
        <v>103</v>
      </c>
      <c r="C20">
        <f>C4+C5+C8+C9+C12+C13+C16+C17</f>
        <v>1979</v>
      </c>
      <c r="E20" s="23" t="s">
        <v>120</v>
      </c>
    </row>
    <row r="21" spans="1:3" ht="12.75">
      <c r="A21" s="16"/>
      <c r="B21" s="18" t="s">
        <v>104</v>
      </c>
      <c r="C21">
        <f>C5+C9+C13+C17</f>
        <v>120</v>
      </c>
    </row>
    <row r="22" spans="1:6" ht="12.75">
      <c r="A22" s="16"/>
      <c r="B22" s="21" t="s">
        <v>105</v>
      </c>
      <c r="C22">
        <f>C6+C10+C14+C18</f>
        <v>2741</v>
      </c>
      <c r="E22" s="24">
        <f>C20/C23*100</f>
        <v>41.92796610169491</v>
      </c>
      <c r="F22" s="23" t="s">
        <v>121</v>
      </c>
    </row>
    <row r="23" spans="1:6" ht="12.75">
      <c r="A23" s="16"/>
      <c r="B23" s="18" t="s">
        <v>106</v>
      </c>
      <c r="C23">
        <f>C20+C22</f>
        <v>4720</v>
      </c>
      <c r="E23" s="24">
        <f>C22/C23*100</f>
        <v>58.07203389830509</v>
      </c>
      <c r="F23" s="23" t="s">
        <v>122</v>
      </c>
    </row>
    <row r="24" spans="1:3" ht="12.75">
      <c r="A24" s="16"/>
      <c r="B24" s="16" t="s">
        <v>99</v>
      </c>
      <c r="C24">
        <f>C7+C11+C15+C19</f>
        <v>0</v>
      </c>
    </row>
    <row r="27" spans="1:2" ht="12.75">
      <c r="A27" s="16"/>
      <c r="B27" s="18" t="s">
        <v>107</v>
      </c>
    </row>
    <row r="28" spans="1:2" ht="12.75">
      <c r="A28" s="16"/>
      <c r="B28" s="18" t="s">
        <v>108</v>
      </c>
    </row>
    <row r="29" spans="1:14" ht="12.75">
      <c r="A29" s="16"/>
      <c r="B29" s="18" t="s">
        <v>109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110</v>
      </c>
    </row>
    <row r="33" ht="12.75">
      <c r="B33" s="18" t="s">
        <v>111</v>
      </c>
    </row>
    <row r="34" ht="12.75">
      <c r="B34" s="18" t="s">
        <v>112</v>
      </c>
    </row>
    <row r="38" spans="2:5" ht="12.75">
      <c r="B38" s="22" t="s">
        <v>113</v>
      </c>
      <c r="C38" t="s">
        <v>134</v>
      </c>
      <c r="E38" t="s">
        <v>133</v>
      </c>
    </row>
    <row r="39" spans="2:8" ht="12.75">
      <c r="B39" s="16"/>
      <c r="H39" s="27" t="s">
        <v>135</v>
      </c>
    </row>
    <row r="40" spans="2:8" ht="12.75">
      <c r="B40" s="18" t="s">
        <v>114</v>
      </c>
      <c r="C40">
        <f>SUM('I ROK'!Q18:Q24)+SUM('I ROK'!AI18:AI24)+'IV ROK'!Q18+'IV ROK'!AI19</f>
        <v>120</v>
      </c>
      <c r="E40">
        <f>C40/J4*100</f>
        <v>24</v>
      </c>
      <c r="H40" s="23" t="s">
        <v>136</v>
      </c>
    </row>
    <row r="41" spans="2:8" ht="12.75">
      <c r="B41" s="18" t="s">
        <v>115</v>
      </c>
      <c r="C41">
        <f>SUM('I ROK'!Q30:Q35)+SUM('I ROK'!AI30:AI35)+'II ROK'!Q24+'II ROK'!AI24</f>
        <v>105</v>
      </c>
      <c r="E41">
        <f>C41/J5*100</f>
        <v>25</v>
      </c>
      <c r="H41" s="23" t="s">
        <v>136</v>
      </c>
    </row>
    <row r="42" spans="2:8" ht="12.75">
      <c r="B42" s="18" t="s">
        <v>116</v>
      </c>
      <c r="C42" s="23">
        <f>C40+C41</f>
        <v>225</v>
      </c>
      <c r="H42" s="23" t="s">
        <v>137</v>
      </c>
    </row>
    <row r="43" spans="2:8" ht="12.75">
      <c r="B43" s="18" t="s">
        <v>117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138</v>
      </c>
    </row>
    <row r="44" spans="2:8" ht="12.75">
      <c r="B44" s="18" t="s">
        <v>118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138</v>
      </c>
    </row>
    <row r="45" spans="2:8" ht="12.75">
      <c r="B45" s="18" t="s">
        <v>119</v>
      </c>
      <c r="C45" s="23">
        <f>C43+C44</f>
        <v>467</v>
      </c>
      <c r="H45" s="2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2020-01-24T11:42:00Z</cp:lastPrinted>
  <dcterms:created xsi:type="dcterms:W3CDTF">2014-08-22T07:06:50Z</dcterms:created>
  <dcterms:modified xsi:type="dcterms:W3CDTF">2022-07-12T13:50:45Z</dcterms:modified>
  <cp:category/>
  <cp:version/>
  <cp:contentType/>
  <cp:contentStatus/>
</cp:coreProperties>
</file>